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38. výzva_Sociální bydlení (ITI)_SC 4.2\4_Verze_4\1_připomínky ŘO\"/>
    </mc:Choice>
  </mc:AlternateContent>
  <xr:revisionPtr revIDLastSave="0" documentId="13_ncr:1_{D839179D-8699-4121-AF31-6B9CF220B2C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E25" i="4"/>
  <c r="E24" i="4"/>
  <c r="E30" i="4" s="1"/>
  <c r="E19" i="4"/>
  <c r="E26" i="4" l="1"/>
  <c r="E28" i="4" s="1"/>
  <c r="E32" i="4" l="1"/>
  <c r="E31" i="4"/>
  <c r="G17" i="4" l="1"/>
  <c r="G18" i="4"/>
  <c r="G19" i="4"/>
  <c r="H24" i="4"/>
  <c r="H25" i="4"/>
  <c r="H31" i="4" l="1"/>
  <c r="H30" i="4"/>
</calcChain>
</file>

<file path=xl/sharedStrings.xml><?xml version="1.0" encoding="utf-8"?>
<sst xmlns="http://schemas.openxmlformats.org/spreadsheetml/2006/main" count="36" uniqueCount="36">
  <si>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</si>
  <si>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</si>
  <si>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</si>
  <si>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</si>
  <si>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</si>
  <si>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</si>
  <si>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</si>
  <si>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</si>
  <si>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</si>
  <si>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</si>
  <si>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</si>
  <si>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</si>
  <si>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</si>
  <si>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</si>
  <si>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</si>
  <si>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</si>
  <si>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</si>
  <si>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</si>
  <si>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</si>
  <si>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</si>
  <si>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</si>
  <si>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</si>
  <si>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</si>
  <si>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</si>
  <si>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</si>
  <si>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Hlavní část projektu</t>
  </si>
  <si>
    <t>Doprovodná část projektu</t>
  </si>
  <si>
    <t>adaptace bytů, bytových domů a nebytových prostor pro potřeby sociálního bydlení a pořízení nezbytného základního vybavení, včetně zajištění přístupnosti osobám s postižením kromě výdajů na zvýšení energetické účinnosti u rekonstrukcí budov</t>
  </si>
  <si>
    <t>výdaje na oblast intervence 126 včetně příslušných nepřímých výdajů</t>
  </si>
  <si>
    <t>přímé výdaje na oblast intervence 126</t>
  </si>
  <si>
    <t>podlahová plocha všech vytvořených sociálních bytů</t>
  </si>
  <si>
    <r>
      <t>limit přímých výdajů na 1 m</t>
    </r>
    <r>
      <rPr>
        <vertAlign val="superscript"/>
        <sz val="10"/>
        <color theme="1"/>
        <rFont val="Arial"/>
        <family val="2"/>
        <charset val="238"/>
      </rPr>
      <t xml:space="preserve">2 </t>
    </r>
    <r>
      <rPr>
        <sz val="10"/>
        <color theme="1"/>
        <rFont val="Arial"/>
        <family val="2"/>
        <charset val="238"/>
      </rPr>
      <t>plochy sociálního bytu</t>
    </r>
  </si>
  <si>
    <t xml:space="preserve">Přehled výdajů je uveden v kap. 4.2 Specifických pravidel. </t>
  </si>
  <si>
    <t xml:space="preserve">Pravidla pro dělení přímých výdajů mezi oblasti intervence jsou uvedena v kap. 4.2.1 Specifických pravidel. </t>
  </si>
  <si>
    <t>38. VÝZVA IROP – SOCIÁLNÍ BYDLENÍ – SC 4.2 (ITI)</t>
  </si>
  <si>
    <t xml:space="preserve">Verze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</si>
</sst>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00"/>
    <numFmt numFmtId="166" formatCode="#,##0\ &quot;Kč&quot;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0" fontId="2" fillId="5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0" fontId="4" fillId="0" borderId="0" xfId="0" applyFont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0" xfId="0" applyNumberFormat="1" applyFont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2" borderId="1" xfId="0" applyFill="1" applyBorder="1"/>
    <xf numFmtId="0" fontId="0" fillId="7" borderId="1" xfId="0" applyFill="1" applyBorder="1" applyAlignment="1">
      <alignment vertical="center"/>
    </xf>
    <xf numFmtId="165" fontId="4" fillId="7" borderId="1" xfId="0" applyNumberFormat="1" applyFont="1" applyFill="1" applyBorder="1"/>
    <xf numFmtId="0" fontId="0" fillId="7" borderId="1" xfId="0" applyFill="1" applyBorder="1"/>
    <xf numFmtId="0" fontId="0" fillId="7" borderId="2" xfId="0" applyFill="1" applyBorder="1"/>
    <xf numFmtId="0" fontId="0" fillId="7" borderId="4" xfId="0" applyFill="1" applyBorder="1"/>
    <xf numFmtId="165" fontId="4" fillId="7" borderId="1" xfId="0" applyNumberFormat="1" applyFont="1" applyFill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0" fontId="0" fillId="4" borderId="1" xfId="0" applyFill="1" applyBorder="1" applyAlignment="1">
      <alignment horizontal="left" vertical="center" indent="3"/>
    </xf>
    <xf numFmtId="0" fontId="0" fillId="2" borderId="1" xfId="0" applyFill="1" applyBorder="1" applyAlignment="1">
      <alignment horizontal="left" vertical="center" indent="3"/>
    </xf>
    <xf numFmtId="164" fontId="4" fillId="2" borderId="1" xfId="0" applyNumberFormat="1" applyFont="1" applyFill="1" applyBorder="1" applyAlignment="1">
      <alignment vertical="center"/>
    </xf>
    <xf numFmtId="10" fontId="0" fillId="4" borderId="2" xfId="2" applyNumberFormat="1" applyFont="1" applyFill="1" applyBorder="1" applyAlignment="1">
      <alignment vertical="center"/>
    </xf>
    <xf numFmtId="10" fontId="4" fillId="4" borderId="1" xfId="0" applyNumberFormat="1" applyFont="1" applyFill="1" applyBorder="1" applyAlignment="1">
      <alignment vertical="center"/>
    </xf>
    <xf numFmtId="10" fontId="0" fillId="0" borderId="2" xfId="2" applyNumberFormat="1" applyFont="1" applyFill="1" applyBorder="1" applyAlignment="1">
      <alignment vertical="center"/>
    </xf>
    <xf numFmtId="10" fontId="0" fillId="2" borderId="1" xfId="2" applyNumberFormat="1" applyFont="1" applyFill="1" applyBorder="1" applyAlignment="1">
      <alignment vertical="center"/>
    </xf>
    <xf numFmtId="10" fontId="4" fillId="2" borderId="1" xfId="0" applyNumberFormat="1" applyFont="1" applyFill="1" applyBorder="1" applyAlignment="1">
      <alignment vertical="center"/>
    </xf>
    <xf numFmtId="164" fontId="4" fillId="7" borderId="2" xfId="0" applyNumberFormat="1" applyFont="1" applyFill="1" applyBorder="1" applyAlignment="1">
      <alignment vertical="center"/>
    </xf>
    <xf numFmtId="164" fontId="0" fillId="7" borderId="13" xfId="0" applyNumberForma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165" fontId="0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64" fontId="16" fillId="5" borderId="1" xfId="0" applyNumberFormat="1" applyFont="1" applyFill="1" applyBorder="1" applyAlignment="1">
      <alignment vertical="center"/>
    </xf>
    <xf numFmtId="164" fontId="2" fillId="5" borderId="2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165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5" fontId="2" fillId="3" borderId="1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 indent="3"/>
    </xf>
    <xf numFmtId="165" fontId="0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0" fontId="0" fillId="0" borderId="0" xfId="2" applyNumberFormat="1" applyFont="1" applyFill="1" applyBorder="1" applyAlignment="1">
      <alignment vertical="center"/>
    </xf>
    <xf numFmtId="10" fontId="4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0" fontId="0" fillId="0" borderId="0" xfId="0" applyFill="1" applyAlignment="1">
      <alignment vertical="center"/>
    </xf>
    <xf numFmtId="0" fontId="0" fillId="8" borderId="1" xfId="0" applyFill="1" applyBorder="1" applyAlignment="1">
      <alignment horizontal="left" vertical="center" indent="3"/>
    </xf>
    <xf numFmtId="165" fontId="0" fillId="8" borderId="1" xfId="0" applyNumberFormat="1" applyFont="1" applyFill="1" applyBorder="1" applyAlignment="1">
      <alignment vertical="center"/>
    </xf>
    <xf numFmtId="0" fontId="5" fillId="8" borderId="1" xfId="0" applyFont="1" applyFill="1" applyBorder="1" applyAlignment="1">
      <alignment vertical="center"/>
    </xf>
    <xf numFmtId="164" fontId="4" fillId="8" borderId="1" xfId="0" applyNumberFormat="1" applyFont="1" applyFill="1" applyBorder="1" applyAlignment="1">
      <alignment vertical="center"/>
    </xf>
    <xf numFmtId="10" fontId="0" fillId="8" borderId="1" xfId="2" applyNumberFormat="1" applyFont="1" applyFill="1" applyBorder="1" applyAlignment="1">
      <alignment vertical="center"/>
    </xf>
    <xf numFmtId="10" fontId="4" fillId="8" borderId="1" xfId="0" applyNumberFormat="1" applyFont="1" applyFill="1" applyBorder="1" applyAlignment="1">
      <alignment vertical="center"/>
    </xf>
    <xf numFmtId="0" fontId="0" fillId="8" borderId="1" xfId="0" applyFill="1" applyBorder="1"/>
    <xf numFmtId="166" fontId="2" fillId="8" borderId="1" xfId="2" applyNumberFormat="1" applyFont="1" applyFill="1" applyBorder="1" applyAlignment="1">
      <alignment vertical="center"/>
    </xf>
    <xf numFmtId="4" fontId="4" fillId="6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topLeftCell="A10" zoomScaleNormal="100" zoomScaleSheetLayoutView="100" workbookViewId="0">
      <selection activeCell="P22" sqref="P22"/>
    </sheetView>
  </sheetViews>
  <sheetFormatPr defaultColWidth="9.140625" defaultRowHeight="15" x14ac:dyDescent="0.25"/>
  <cols>
    <col min="1" max="16384" width="9.140625" style="34"/>
  </cols>
  <sheetData>
    <row r="12" spans="1:14" ht="2.4500000000000002" customHeight="1" x14ac:dyDescent="0.25"/>
    <row r="14" spans="1:14" ht="66.599999999999994" customHeight="1" x14ac:dyDescent="0.25">
      <c r="A14" s="102" t="s">
        <v>21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</row>
    <row r="15" spans="1:14" ht="10.9" customHeight="1" x14ac:dyDescent="0.25">
      <c r="A15" s="28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30"/>
    </row>
    <row r="16" spans="1:14" s="35" customFormat="1" ht="15" customHeight="1" x14ac:dyDescent="0.45">
      <c r="A16" s="31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1"/>
    </row>
    <row r="17" spans="1:14" ht="33" customHeight="1" x14ac:dyDescent="0.25">
      <c r="A17" s="102" t="s">
        <v>14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</row>
    <row r="18" spans="1:14" ht="11.45" customHeight="1" x14ac:dyDescent="0.25">
      <c r="A18" s="30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0"/>
    </row>
    <row r="19" spans="1:14" ht="28.9" customHeight="1" x14ac:dyDescent="0.25">
      <c r="A19" s="103" t="s">
        <v>15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</row>
    <row r="20" spans="1:14" ht="60.75" customHeight="1" x14ac:dyDescent="0.25">
      <c r="A20" s="104" t="s">
        <v>16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</row>
    <row r="21" spans="1:14" ht="30.6" customHeight="1" x14ac:dyDescent="0.25">
      <c r="A21" s="107" t="s">
        <v>34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</row>
    <row r="22" spans="1:14" ht="23.25" x14ac:dyDescent="0.25">
      <c r="A22" s="108"/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</row>
    <row r="23" spans="1:14" ht="30" x14ac:dyDescent="0.25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</row>
    <row r="24" spans="1:14" ht="20.25" x14ac:dyDescent="0.25">
      <c r="A24" s="106" t="s">
        <v>35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topLeftCell="A15" workbookViewId="0">
      <selection activeCell="B6" sqref="B6"/>
    </sheetView>
  </sheetViews>
  <sheetFormatPr defaultRowHeight="12.75" x14ac:dyDescent="0.2"/>
  <cols>
    <col min="1" max="1" width="2.140625" customWidth="1"/>
    <col min="2" max="2" width="75.28515625" customWidth="1"/>
    <col min="3" max="3" width="12.140625" style="38" customWidth="1"/>
    <col min="4" max="4" width="45.5703125" customWidth="1"/>
    <col min="5" max="5" width="22.42578125" customWidth="1"/>
    <col min="6" max="6" width="12.7109375" customWidth="1"/>
    <col min="7" max="7" width="13.28515625" customWidth="1"/>
    <col min="8" max="8" width="12.7109375" customWidth="1"/>
    <col min="9" max="9" width="15.7109375" bestFit="1" customWidth="1"/>
  </cols>
  <sheetData>
    <row r="1" spans="2:8" ht="15.75" x14ac:dyDescent="0.2">
      <c r="B1" s="18" t="s">
        <v>13</v>
      </c>
    </row>
    <row r="4" spans="2:8" x14ac:dyDescent="0.2">
      <c r="B4" s="5" t="s">
        <v>6</v>
      </c>
      <c r="C4" s="39"/>
      <c r="D4" s="6"/>
      <c r="E4" s="6"/>
      <c r="F4" s="6"/>
      <c r="G4" s="6"/>
      <c r="H4" s="7"/>
    </row>
    <row r="5" spans="2:8" x14ac:dyDescent="0.2">
      <c r="B5" s="19" t="s">
        <v>32</v>
      </c>
      <c r="C5" s="48"/>
      <c r="D5" s="37"/>
      <c r="E5" s="20"/>
      <c r="F5" s="20"/>
      <c r="G5" s="20"/>
      <c r="H5" s="8"/>
    </row>
    <row r="6" spans="2:8" x14ac:dyDescent="0.2">
      <c r="B6" s="19" t="s">
        <v>33</v>
      </c>
      <c r="C6" s="48"/>
      <c r="D6" s="37"/>
      <c r="E6" s="37"/>
      <c r="F6" s="20"/>
      <c r="G6" s="20"/>
      <c r="H6" s="8"/>
    </row>
    <row r="7" spans="2:8" x14ac:dyDescent="0.2">
      <c r="B7" s="51" t="s">
        <v>11</v>
      </c>
      <c r="C7" s="49"/>
      <c r="D7" s="50"/>
      <c r="E7" s="9"/>
      <c r="F7" s="9"/>
      <c r="G7" s="9"/>
      <c r="H7" s="10"/>
    </row>
    <row r="10" spans="2:8" ht="25.5" x14ac:dyDescent="0.2">
      <c r="B10" s="17" t="s">
        <v>3</v>
      </c>
      <c r="C10" s="40" t="s">
        <v>7</v>
      </c>
      <c r="D10" s="17" t="s">
        <v>12</v>
      </c>
      <c r="E10" s="17" t="s">
        <v>5</v>
      </c>
      <c r="F10" s="17" t="s">
        <v>8</v>
      </c>
      <c r="G10" s="17" t="s">
        <v>9</v>
      </c>
      <c r="H10" s="17" t="s">
        <v>4</v>
      </c>
    </row>
    <row r="11" spans="2:8" x14ac:dyDescent="0.2">
      <c r="B11" s="4" t="s">
        <v>2</v>
      </c>
      <c r="C11" s="41"/>
      <c r="D11" s="4"/>
      <c r="E11" s="1"/>
      <c r="F11" s="2"/>
      <c r="G11" s="2"/>
      <c r="H11" s="3"/>
    </row>
    <row r="12" spans="2:8" ht="19.5" customHeight="1" x14ac:dyDescent="0.2">
      <c r="B12" s="54" t="s">
        <v>25</v>
      </c>
      <c r="C12" s="55"/>
      <c r="D12" s="56"/>
      <c r="E12" s="57"/>
      <c r="F12" s="56"/>
      <c r="G12" s="56"/>
      <c r="H12" s="58"/>
    </row>
    <row r="13" spans="2:8" s="26" customFormat="1" ht="42.75" customHeight="1" x14ac:dyDescent="0.2">
      <c r="B13" s="21" t="s">
        <v>27</v>
      </c>
      <c r="C13" s="60">
        <v>126</v>
      </c>
      <c r="D13" s="22"/>
      <c r="E13" s="42">
        <v>40000000</v>
      </c>
      <c r="F13" s="23"/>
      <c r="G13" s="24"/>
      <c r="H13" s="25"/>
    </row>
    <row r="14" spans="2:8" s="26" customFormat="1" ht="24.75" customHeight="1" x14ac:dyDescent="0.2">
      <c r="B14" s="21" t="s">
        <v>18</v>
      </c>
      <c r="C14" s="60">
        <v>44</v>
      </c>
      <c r="D14" s="22"/>
      <c r="E14" s="42">
        <v>10000000</v>
      </c>
      <c r="F14" s="27"/>
      <c r="G14" s="24"/>
      <c r="H14" s="25"/>
    </row>
    <row r="15" spans="2:8" s="26" customFormat="1" ht="24.75" customHeight="1" x14ac:dyDescent="0.2">
      <c r="B15" s="21" t="s">
        <v>17</v>
      </c>
      <c r="C15" s="60">
        <v>126</v>
      </c>
      <c r="D15" s="22"/>
      <c r="E15" s="43">
        <v>20000000</v>
      </c>
      <c r="F15" s="27"/>
      <c r="G15" s="52"/>
      <c r="H15" s="25"/>
    </row>
    <row r="16" spans="2:8" s="26" customFormat="1" ht="21" customHeight="1" x14ac:dyDescent="0.2">
      <c r="B16" s="54" t="s">
        <v>26</v>
      </c>
      <c r="C16" s="59"/>
      <c r="D16" s="54"/>
      <c r="E16" s="69"/>
      <c r="F16" s="70"/>
      <c r="G16" s="54"/>
      <c r="H16" s="58"/>
    </row>
    <row r="17" spans="2:8" s="26" customFormat="1" ht="24.75" customHeight="1" x14ac:dyDescent="0.2">
      <c r="B17" s="61" t="s">
        <v>22</v>
      </c>
      <c r="C17" s="46">
        <v>126</v>
      </c>
      <c r="D17" s="71"/>
      <c r="E17" s="43">
        <v>2000000</v>
      </c>
      <c r="F17" s="64">
        <v>0.1</v>
      </c>
      <c r="G17" s="65">
        <f>E17/$E$32</f>
        <v>2.5781501772478246E-2</v>
      </c>
      <c r="H17" s="25"/>
    </row>
    <row r="18" spans="2:8" s="26" customFormat="1" ht="24.75" customHeight="1" x14ac:dyDescent="0.2">
      <c r="B18" s="61" t="s">
        <v>23</v>
      </c>
      <c r="C18" s="46">
        <v>126</v>
      </c>
      <c r="D18" s="71"/>
      <c r="E18" s="43">
        <v>500000</v>
      </c>
      <c r="F18" s="66">
        <v>0.15</v>
      </c>
      <c r="G18" s="65">
        <f>E18/$E$32</f>
        <v>6.4453754431195616E-3</v>
      </c>
      <c r="H18" s="3"/>
    </row>
    <row r="19" spans="2:8" s="26" customFormat="1" ht="24.75" customHeight="1" x14ac:dyDescent="0.2">
      <c r="B19" s="62" t="s">
        <v>24</v>
      </c>
      <c r="C19" s="72"/>
      <c r="D19" s="73"/>
      <c r="E19" s="63">
        <f>E17+E18</f>
        <v>2500000</v>
      </c>
      <c r="F19" s="67">
        <v>0.15</v>
      </c>
      <c r="G19" s="68">
        <f>E19/$E$32</f>
        <v>3.2226877215597811E-2</v>
      </c>
      <c r="H19" s="53"/>
    </row>
    <row r="20" spans="2:8" s="92" customFormat="1" ht="13.5" customHeight="1" x14ac:dyDescent="0.2">
      <c r="B20" s="85"/>
      <c r="C20" s="86"/>
      <c r="D20" s="87"/>
      <c r="E20" s="88"/>
      <c r="F20" s="89"/>
      <c r="G20" s="90"/>
      <c r="H20" s="91"/>
    </row>
    <row r="21" spans="2:8" s="92" customFormat="1" ht="13.5" customHeight="1" x14ac:dyDescent="0.2">
      <c r="B21" s="93" t="s">
        <v>30</v>
      </c>
      <c r="C21" s="94"/>
      <c r="D21" s="71"/>
      <c r="E21" s="101">
        <v>1300</v>
      </c>
      <c r="F21" s="97"/>
      <c r="G21" s="98"/>
      <c r="H21" s="99"/>
    </row>
    <row r="22" spans="2:8" s="26" customFormat="1" ht="24.75" customHeight="1" x14ac:dyDescent="0.2">
      <c r="B22" s="93" t="s">
        <v>31</v>
      </c>
      <c r="C22" s="94"/>
      <c r="D22" s="95"/>
      <c r="E22" s="96">
        <f>E26/E21</f>
        <v>55769.230769230766</v>
      </c>
      <c r="F22" s="100">
        <v>68000</v>
      </c>
      <c r="G22" s="98"/>
      <c r="H22" s="99"/>
    </row>
    <row r="23" spans="2:8" x14ac:dyDescent="0.2">
      <c r="C23" s="47"/>
      <c r="E23" s="44"/>
    </row>
    <row r="24" spans="2:8" x14ac:dyDescent="0.2">
      <c r="B24" s="11" t="s">
        <v>29</v>
      </c>
      <c r="C24" s="72">
        <v>126</v>
      </c>
      <c r="D24" s="74"/>
      <c r="E24" s="63">
        <f>SUMIFS($E$13:$E$18,$C$13:$C$18,C24)</f>
        <v>62500000</v>
      </c>
      <c r="F24" s="75"/>
      <c r="G24" s="68"/>
      <c r="H24" s="68">
        <f>E24/$E$26</f>
        <v>0.86206896551724133</v>
      </c>
    </row>
    <row r="25" spans="2:8" x14ac:dyDescent="0.2">
      <c r="B25" s="11" t="s">
        <v>19</v>
      </c>
      <c r="C25" s="72">
        <v>44</v>
      </c>
      <c r="D25" s="74"/>
      <c r="E25" s="63">
        <f>SUMIFS($E$13:$E$18,$C$13:$C$18,C25)</f>
        <v>10000000</v>
      </c>
      <c r="F25" s="75"/>
      <c r="G25" s="68"/>
      <c r="H25" s="68">
        <f>E25/$E$26</f>
        <v>0.13793103448275862</v>
      </c>
    </row>
    <row r="26" spans="2:8" x14ac:dyDescent="0.2">
      <c r="B26" s="12" t="s">
        <v>0</v>
      </c>
      <c r="C26" s="76"/>
      <c r="D26" s="77"/>
      <c r="E26" s="78">
        <f>SUM(E24:E25)</f>
        <v>72500000</v>
      </c>
      <c r="F26" s="79"/>
      <c r="G26" s="80"/>
      <c r="H26" s="80"/>
    </row>
    <row r="27" spans="2:8" x14ac:dyDescent="0.2">
      <c r="C27" s="81"/>
      <c r="D27" s="26"/>
      <c r="E27" s="82"/>
      <c r="F27" s="26"/>
      <c r="G27" s="26"/>
      <c r="H27" s="26"/>
    </row>
    <row r="28" spans="2:8" x14ac:dyDescent="0.2">
      <c r="B28" s="12" t="s">
        <v>10</v>
      </c>
      <c r="C28" s="76"/>
      <c r="D28" s="77"/>
      <c r="E28" s="78">
        <f>E26*0.07</f>
        <v>5075000.0000000009</v>
      </c>
      <c r="F28" s="79"/>
      <c r="G28" s="80"/>
      <c r="H28" s="80"/>
    </row>
    <row r="29" spans="2:8" x14ac:dyDescent="0.2">
      <c r="C29" s="81"/>
      <c r="D29" s="26"/>
      <c r="E29" s="82"/>
      <c r="F29" s="26"/>
      <c r="G29" s="26"/>
      <c r="H29" s="26"/>
    </row>
    <row r="30" spans="2:8" x14ac:dyDescent="0.2">
      <c r="B30" s="11" t="s">
        <v>28</v>
      </c>
      <c r="C30" s="83"/>
      <c r="D30" s="74"/>
      <c r="E30" s="63">
        <f>E24*1.07</f>
        <v>66875000.000000007</v>
      </c>
      <c r="F30" s="75"/>
      <c r="G30" s="74"/>
      <c r="H30" s="68">
        <f>E30/$E$32</f>
        <v>0.86206896551724144</v>
      </c>
    </row>
    <row r="31" spans="2:8" x14ac:dyDescent="0.2">
      <c r="B31" s="11" t="s">
        <v>20</v>
      </c>
      <c r="C31" s="83"/>
      <c r="D31" s="74"/>
      <c r="E31" s="63">
        <f>E25*1.07</f>
        <v>10700000</v>
      </c>
      <c r="F31" s="75"/>
      <c r="G31" s="74"/>
      <c r="H31" s="68">
        <f>E31/$E$32</f>
        <v>0.13793103448275862</v>
      </c>
    </row>
    <row r="32" spans="2:8" ht="30.75" customHeight="1" x14ac:dyDescent="0.2">
      <c r="B32" s="13" t="s">
        <v>1</v>
      </c>
      <c r="C32" s="84"/>
      <c r="D32" s="13"/>
      <c r="E32" s="45">
        <f>SUM(E26:E28)</f>
        <v>77575000</v>
      </c>
      <c r="F32" s="14"/>
      <c r="G32" s="15"/>
      <c r="H32" s="16"/>
    </row>
  </sheetData>
  <protectedRanges>
    <protectedRange sqref="D17:E18" name="Oblast2"/>
    <protectedRange sqref="D13:E15" name="Oblast1"/>
  </protectedRanges>
  <conditionalFormatting sqref="G17:G22">
    <cfRule type="expression" dxfId="1" priority="1">
      <formula>G17&gt;F17</formula>
    </cfRule>
    <cfRule type="expression" dxfId="0" priority="3">
      <formula>G17&lt;=F17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Projsová Ivana</cp:lastModifiedBy>
  <cp:lastPrinted>2022-04-04T14:43:27Z</cp:lastPrinted>
  <dcterms:created xsi:type="dcterms:W3CDTF">2022-04-04T08:24:21Z</dcterms:created>
  <dcterms:modified xsi:type="dcterms:W3CDTF">2025-09-16T12:13:59Z</dcterms:modified>
</cp:coreProperties>
</file>